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0245" windowHeight="7875" activeTab="1"/>
  </bookViews>
  <sheets>
    <sheet name="Program costs" sheetId="2" r:id="rId1"/>
    <sheet name="Benefits from vaccination " sheetId="1" r:id="rId2"/>
  </sheets>
  <calcPr calcId="145621"/>
</workbook>
</file>

<file path=xl/calcChain.xml><?xml version="1.0" encoding="utf-8"?>
<calcChain xmlns="http://schemas.openxmlformats.org/spreadsheetml/2006/main">
  <c r="B17" i="2" l="1"/>
  <c r="B24" i="2" l="1"/>
  <c r="B19" i="2"/>
  <c r="B13" i="2"/>
  <c r="B10" i="1"/>
  <c r="B9" i="1"/>
  <c r="B26" i="2" l="1"/>
  <c r="D21" i="1"/>
  <c r="D12" i="1"/>
  <c r="D14" i="1" s="1"/>
  <c r="B21" i="1" l="1"/>
  <c r="D23" i="1" l="1"/>
  <c r="B23" i="1"/>
  <c r="D15" i="1"/>
  <c r="D24" i="1" l="1"/>
  <c r="B12" i="1" l="1"/>
  <c r="B14" i="1" l="1"/>
  <c r="B15" i="1" l="1"/>
  <c r="B24" i="1" s="1"/>
  <c r="B26" i="1" l="1"/>
</calcChain>
</file>

<file path=xl/comments1.xml><?xml version="1.0" encoding="utf-8"?>
<comments xmlns="http://schemas.openxmlformats.org/spreadsheetml/2006/main">
  <authors>
    <author>Evan Sergeant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Evan Sergeant:</t>
        </r>
        <r>
          <rPr>
            <sz val="9"/>
            <color indexed="81"/>
            <rFont val="Tahoma"/>
            <family val="2"/>
          </rPr>
          <t xml:space="preserve">
Copied from previous spreadsheet
</t>
        </r>
      </text>
    </comment>
  </commentList>
</comments>
</file>

<file path=xl/sharedStrings.xml><?xml version="1.0" encoding="utf-8"?>
<sst xmlns="http://schemas.openxmlformats.org/spreadsheetml/2006/main" count="75" uniqueCount="63">
  <si>
    <t xml:space="preserve">Change the values in the orange cells to see </t>
  </si>
  <si>
    <t>the effect on cost of disease</t>
  </si>
  <si>
    <t>Estimated number of lost calves</t>
  </si>
  <si>
    <t>Expected sale price (per calf)</t>
  </si>
  <si>
    <t>Expected % mortality before sale</t>
  </si>
  <si>
    <t>Cost of rearing per calf (veterinary treatments, feed or other costs)</t>
  </si>
  <si>
    <t>Total loss per lost calf</t>
  </si>
  <si>
    <t>Pregnancy rate among cows</t>
  </si>
  <si>
    <t>Number of cows in the area</t>
  </si>
  <si>
    <t>Instructions</t>
  </si>
  <si>
    <t>Enter appropriate values in each of the orange cells</t>
  </si>
  <si>
    <t>Number of calves that would die before sale</t>
  </si>
  <si>
    <t>This is the estimated number of breeding cows present</t>
  </si>
  <si>
    <t>This is the pregnancy rate (%) among breeding cows</t>
  </si>
  <si>
    <t>This is the percentage of pregnant cows that abort or lose their calf</t>
  </si>
  <si>
    <t>This is the total amount spent on a calf to get it to sale age and includes animal health treatments (drench, vaccines), feed and other costs</t>
  </si>
  <si>
    <t>This is what a farmer would expect to sell the calf for when it is ready to be sold (for example at 1 year old)</t>
  </si>
  <si>
    <t>This is the percentage of calves that would normally die before being sold (for whatever reason)</t>
  </si>
  <si>
    <t xml:space="preserve">Total Number of calves lost </t>
  </si>
  <si>
    <t>= number not born (aborted) - number that would die anyway</t>
  </si>
  <si>
    <t>= number not born (aborted) * % that die</t>
  </si>
  <si>
    <t>= number of cows * % pregnant * % that abort</t>
  </si>
  <si>
    <t>= sale price - rearing costs</t>
  </si>
  <si>
    <t>= loss per calf * number of calves lost</t>
  </si>
  <si>
    <t>Loss per lost calf</t>
  </si>
  <si>
    <t>Total loss for the area:</t>
  </si>
  <si>
    <t>Estimated percentage of cows that abort from brucellosis</t>
  </si>
  <si>
    <t>With program (vaccination)</t>
  </si>
  <si>
    <t>= loss without program - loss with program</t>
  </si>
  <si>
    <t>Without program (no vaccination)</t>
  </si>
  <si>
    <t>Total benefit for the vaccination program</t>
  </si>
  <si>
    <t>This is the value of lost milk production from cows that aborted</t>
  </si>
  <si>
    <t>Unchanged</t>
  </si>
  <si>
    <t>Vaccination cost (per vaccination)</t>
  </si>
  <si>
    <t>% of calves vaccinated (for vaccinating heifers)</t>
  </si>
  <si>
    <t>This is the % of calves that are vaccinated (heifers)</t>
  </si>
  <si>
    <t>Program costs</t>
  </si>
  <si>
    <t>This is the cost of vaccination including vaccine purchase and administration</t>
  </si>
  <si>
    <t>Cost of vaccination</t>
  </si>
  <si>
    <t>Investments in cold chain</t>
  </si>
  <si>
    <t>Staff training</t>
  </si>
  <si>
    <t>Vaccination</t>
  </si>
  <si>
    <t>Additional staff</t>
  </si>
  <si>
    <t>Staff salary (per person)</t>
  </si>
  <si>
    <t>Staff operating/travel (per person)</t>
  </si>
  <si>
    <t>Staff operating costs</t>
  </si>
  <si>
    <t xml:space="preserve">Total staff operating </t>
  </si>
  <si>
    <t>The number of extra staff required to do the vaccinating and run the program</t>
  </si>
  <si>
    <t>Average salary for each extra staff member</t>
  </si>
  <si>
    <t>average operating costs for each extra staff member</t>
  </si>
  <si>
    <t>Cost of refrigeration and cold chain (eskies, ice bricks, etc)</t>
  </si>
  <si>
    <t>cost of staff training on vaccination</t>
  </si>
  <si>
    <t>Initial costs</t>
  </si>
  <si>
    <t>Total initial costs</t>
  </si>
  <si>
    <t>Total (annual) cost of the program</t>
  </si>
  <si>
    <t>= number of cows * pregnancy rate * % calves vaccinated * vaccination cost</t>
  </si>
  <si>
    <t>= additional staff * (salary + operating cost)</t>
  </si>
  <si>
    <t>= cold chain investment + staff training</t>
  </si>
  <si>
    <t>= vaccination cost + staff operating + initial costs</t>
  </si>
  <si>
    <t xml:space="preserve">Estimated calves lost </t>
  </si>
  <si>
    <t>Benefits of animal health activities: Brucellosis vaccination</t>
  </si>
  <si>
    <t>Cost of animal health activities: Brucellosis vaccination</t>
  </si>
  <si>
    <t>Lost milk production from aborted cows (per cow)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</si>
</sst>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IDR]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rgb="FF7F7F7F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0" fontId="3" fillId="3" borderId="1" applyNumberFormat="0" applyAlignment="0" applyProtection="0"/>
    <xf numFmtId="0" fontId="1" fillId="0" borderId="0"/>
  </cellStyleXfs>
  <cellXfs count="60">
    <xf numFmtId="0" fontId="0" fillId="0" borderId="0" xfId="0"/>
    <xf numFmtId="0" fontId="4" fillId="0" borderId="0" xfId="0" applyFont="1"/>
    <xf numFmtId="0" fontId="2" fillId="2" borderId="1" xfId="2" applyAlignment="1" applyProtection="1">
      <alignment horizontal="center" vertical="center"/>
      <protection locked="0"/>
    </xf>
    <xf numFmtId="9" fontId="2" fillId="2" borderId="1" xfId="1" applyFont="1" applyFill="1" applyBorder="1" applyAlignment="1" applyProtection="1">
      <alignment horizontal="center" vertical="center"/>
      <protection locked="0"/>
    </xf>
    <xf numFmtId="0" fontId="3" fillId="3" borderId="1" xfId="3" applyNumberFormat="1" applyAlignment="1">
      <alignment horizontal="center" vertical="center"/>
    </xf>
    <xf numFmtId="9" fontId="2" fillId="2" borderId="1" xfId="2" applyNumberFormat="1" applyAlignment="1" applyProtection="1">
      <alignment horizontal="center" vertical="center"/>
      <protection locked="0"/>
    </xf>
    <xf numFmtId="164" fontId="3" fillId="3" borderId="1" xfId="3" applyNumberFormat="1" applyAlignment="1">
      <alignment horizontal="center" vertical="center"/>
    </xf>
    <xf numFmtId="164" fontId="0" fillId="0" borderId="0" xfId="0" applyNumberFormat="1"/>
    <xf numFmtId="0" fontId="0" fillId="0" borderId="3" xfId="0" applyBorder="1"/>
    <xf numFmtId="164" fontId="2" fillId="2" borderId="5" xfId="2" applyNumberFormat="1" applyBorder="1" applyAlignment="1" applyProtection="1">
      <alignment horizontal="center" vertical="center"/>
      <protection locked="0"/>
    </xf>
    <xf numFmtId="9" fontId="2" fillId="2" borderId="6" xfId="2" applyNumberFormat="1" applyBorder="1" applyAlignment="1" applyProtection="1">
      <alignment horizontal="center" vertical="center"/>
      <protection locked="0"/>
    </xf>
    <xf numFmtId="164" fontId="2" fillId="2" borderId="7" xfId="2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Alignment="1">
      <alignment wrapText="1"/>
    </xf>
    <xf numFmtId="0" fontId="8" fillId="0" borderId="0" xfId="0" applyFont="1"/>
    <xf numFmtId="1" fontId="3" fillId="3" borderId="1" xfId="3" applyNumberFormat="1" applyAlignment="1">
      <alignment horizontal="center" vertical="center"/>
    </xf>
    <xf numFmtId="0" fontId="2" fillId="2" borderId="1" xfId="2" applyAlignment="1" applyProtection="1">
      <alignment horizontal="left" vertical="center"/>
      <protection locked="0"/>
    </xf>
    <xf numFmtId="164" fontId="7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1" xfId="2" applyFill="1" applyAlignment="1" applyProtection="1">
      <alignment horizontal="center" vertical="center"/>
      <protection locked="0"/>
    </xf>
    <xf numFmtId="9" fontId="2" fillId="0" borderId="1" xfId="2" applyNumberFormat="1" applyFill="1" applyAlignment="1" applyProtection="1">
      <alignment horizontal="center" vertical="center"/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" xfId="3" applyNumberFormat="1" applyFill="1" applyAlignment="1">
      <alignment horizontal="center" vertical="center"/>
    </xf>
    <xf numFmtId="9" fontId="2" fillId="0" borderId="0" xfId="2" applyNumberFormat="1" applyFill="1" applyBorder="1" applyAlignment="1" applyProtection="1">
      <alignment horizontal="center" vertical="center"/>
      <protection locked="0"/>
    </xf>
    <xf numFmtId="1" fontId="3" fillId="0" borderId="1" xfId="3" applyNumberFormat="1" applyFill="1" applyAlignment="1">
      <alignment horizontal="center" vertical="center"/>
    </xf>
    <xf numFmtId="164" fontId="2" fillId="0" borderId="0" xfId="2" applyNumberFormat="1" applyFill="1" applyBorder="1" applyAlignment="1" applyProtection="1">
      <alignment horizontal="center" vertical="center"/>
      <protection locked="0"/>
    </xf>
    <xf numFmtId="164" fontId="3" fillId="0" borderId="1" xfId="3" applyNumberFormat="1" applyFill="1" applyAlignment="1">
      <alignment horizontal="center" vertical="center"/>
    </xf>
    <xf numFmtId="0" fontId="4" fillId="0" borderId="0" xfId="0" applyFont="1" applyFill="1"/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164" fontId="2" fillId="6" borderId="5" xfId="2" applyNumberFormat="1" applyFill="1" applyBorder="1" applyAlignment="1" applyProtection="1">
      <alignment horizontal="center" vertical="center"/>
      <protection locked="0"/>
    </xf>
    <xf numFmtId="9" fontId="3" fillId="3" borderId="1" xfId="1" applyFont="1" applyFill="1" applyBorder="1" applyAlignment="1">
      <alignment horizontal="center" vertical="center"/>
    </xf>
    <xf numFmtId="0" fontId="4" fillId="0" borderId="10" xfId="0" applyFont="1" applyBorder="1"/>
    <xf numFmtId="164" fontId="2" fillId="2" borderId="11" xfId="2" applyNumberFormat="1" applyBorder="1" applyAlignment="1" applyProtection="1">
      <alignment horizontal="center" vertical="center"/>
      <protection locked="0"/>
    </xf>
    <xf numFmtId="164" fontId="2" fillId="2" borderId="9" xfId="2" applyNumberFormat="1" applyBorder="1" applyAlignment="1" applyProtection="1">
      <alignment horizontal="center" vertical="center"/>
      <protection locked="0"/>
    </xf>
    <xf numFmtId="164" fontId="2" fillId="2" borderId="12" xfId="2" applyNumberFormat="1" applyBorder="1" applyAlignment="1" applyProtection="1">
      <alignment horizontal="center" vertical="center"/>
      <protection locked="0"/>
    </xf>
    <xf numFmtId="164" fontId="7" fillId="3" borderId="1" xfId="3" applyNumberFormat="1" applyFont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0" xfId="0" quotePrefix="1" applyFill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5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8">
    <cellStyle name="Calculation" xfId="3" builtinId="22"/>
    <cellStyle name="Calculation 2" xfId="6"/>
    <cellStyle name="Input" xfId="2" builtinId="20"/>
    <cellStyle name="Input 2" xfId="4"/>
    <cellStyle name="Normal" xfId="0" builtinId="0"/>
    <cellStyle name="Normal 2" xfId="7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8" sqref="B8:B9"/>
    </sheetView>
  </sheetViews>
  <sheetFormatPr defaultRowHeight="15" x14ac:dyDescent="0.25"/>
  <cols>
    <col min="1" max="1" width="45.85546875" customWidth="1"/>
    <col min="2" max="2" width="17.42578125" customWidth="1"/>
    <col min="3" max="3" width="65.28515625" customWidth="1"/>
    <col min="4" max="4" width="9.140625" customWidth="1"/>
  </cols>
  <sheetData>
    <row r="1" spans="1:3" ht="21" x14ac:dyDescent="0.35">
      <c r="A1" s="43" t="s">
        <v>61</v>
      </c>
    </row>
    <row r="2" spans="1:3" x14ac:dyDescent="0.25">
      <c r="A2" s="2" t="s">
        <v>0</v>
      </c>
    </row>
    <row r="3" spans="1:3" x14ac:dyDescent="0.25">
      <c r="A3" s="2" t="s">
        <v>1</v>
      </c>
    </row>
    <row r="4" spans="1:3" x14ac:dyDescent="0.25">
      <c r="A4" s="44" t="s">
        <v>9</v>
      </c>
    </row>
    <row r="5" spans="1:3" x14ac:dyDescent="0.25">
      <c r="A5" s="16" t="s">
        <v>10</v>
      </c>
    </row>
    <row r="6" spans="1:3" x14ac:dyDescent="0.25">
      <c r="A6" s="45"/>
    </row>
    <row r="7" spans="1:3" x14ac:dyDescent="0.25">
      <c r="A7" s="46" t="s">
        <v>36</v>
      </c>
    </row>
    <row r="8" spans="1:3" x14ac:dyDescent="0.25">
      <c r="A8" s="41" t="s">
        <v>8</v>
      </c>
      <c r="B8" s="2">
        <v>100000</v>
      </c>
      <c r="C8" s="40" t="s">
        <v>12</v>
      </c>
    </row>
    <row r="9" spans="1:3" x14ac:dyDescent="0.25">
      <c r="A9" s="41" t="s">
        <v>7</v>
      </c>
      <c r="B9" s="5">
        <v>0.6</v>
      </c>
      <c r="C9" s="40" t="s">
        <v>13</v>
      </c>
    </row>
    <row r="10" spans="1:3" x14ac:dyDescent="0.25">
      <c r="A10" s="47" t="s">
        <v>41</v>
      </c>
      <c r="C10" s="40"/>
    </row>
    <row r="11" spans="1:3" x14ac:dyDescent="0.25">
      <c r="A11" s="41" t="s">
        <v>34</v>
      </c>
      <c r="B11" s="5">
        <v>0.5</v>
      </c>
      <c r="C11" s="41" t="s">
        <v>35</v>
      </c>
    </row>
    <row r="12" spans="1:3" x14ac:dyDescent="0.25">
      <c r="A12" s="48" t="s">
        <v>33</v>
      </c>
      <c r="B12" s="38">
        <v>50000</v>
      </c>
      <c r="C12" s="41" t="s">
        <v>37</v>
      </c>
    </row>
    <row r="13" spans="1:3" ht="30" x14ac:dyDescent="0.25">
      <c r="A13" s="46" t="s">
        <v>38</v>
      </c>
      <c r="B13" s="6">
        <f>B8*B9*B11*B12</f>
        <v>1500000000</v>
      </c>
      <c r="C13" s="42" t="s">
        <v>55</v>
      </c>
    </row>
    <row r="14" spans="1:3" x14ac:dyDescent="0.25">
      <c r="A14" s="46"/>
      <c r="B14" s="1"/>
      <c r="C14" s="41"/>
    </row>
    <row r="15" spans="1:3" x14ac:dyDescent="0.25">
      <c r="A15" s="49" t="s">
        <v>45</v>
      </c>
      <c r="C15" s="41"/>
    </row>
    <row r="16" spans="1:3" x14ac:dyDescent="0.25">
      <c r="A16" s="50" t="s">
        <v>42</v>
      </c>
      <c r="B16" s="2">
        <v>5</v>
      </c>
      <c r="C16" s="41" t="s">
        <v>47</v>
      </c>
    </row>
    <row r="17" spans="1:3" x14ac:dyDescent="0.25">
      <c r="A17" s="50" t="s">
        <v>43</v>
      </c>
      <c r="B17" s="37">
        <f>10000*10000</f>
        <v>100000000</v>
      </c>
      <c r="C17" s="41" t="s">
        <v>48</v>
      </c>
    </row>
    <row r="18" spans="1:3" x14ac:dyDescent="0.25">
      <c r="A18" s="50" t="s">
        <v>44</v>
      </c>
      <c r="B18" s="37">
        <v>50000000</v>
      </c>
      <c r="C18" s="41" t="s">
        <v>49</v>
      </c>
    </row>
    <row r="19" spans="1:3" x14ac:dyDescent="0.25">
      <c r="A19" s="51" t="s">
        <v>46</v>
      </c>
      <c r="B19" s="6">
        <f>B16*(B17+B18)</f>
        <v>750000000</v>
      </c>
      <c r="C19" s="42" t="s">
        <v>56</v>
      </c>
    </row>
    <row r="20" spans="1:3" x14ac:dyDescent="0.25">
      <c r="A20" s="41"/>
      <c r="C20" s="41"/>
    </row>
    <row r="21" spans="1:3" x14ac:dyDescent="0.25">
      <c r="A21" s="47" t="s">
        <v>52</v>
      </c>
      <c r="B21" s="35"/>
      <c r="C21" s="41"/>
    </row>
    <row r="22" spans="1:3" x14ac:dyDescent="0.25">
      <c r="A22" s="52" t="s">
        <v>39</v>
      </c>
      <c r="B22" s="37">
        <v>50000000</v>
      </c>
      <c r="C22" s="41" t="s">
        <v>50</v>
      </c>
    </row>
    <row r="23" spans="1:3" x14ac:dyDescent="0.25">
      <c r="A23" s="52" t="s">
        <v>40</v>
      </c>
      <c r="B23" s="36">
        <v>10000000</v>
      </c>
      <c r="C23" s="41" t="s">
        <v>51</v>
      </c>
    </row>
    <row r="24" spans="1:3" x14ac:dyDescent="0.25">
      <c r="A24" s="50" t="s">
        <v>53</v>
      </c>
      <c r="B24" s="6">
        <f>B22+B23</f>
        <v>60000000</v>
      </c>
      <c r="C24" s="42" t="s">
        <v>57</v>
      </c>
    </row>
    <row r="25" spans="1:3" x14ac:dyDescent="0.25">
      <c r="A25" s="52"/>
      <c r="B25" s="18"/>
      <c r="C25" s="41"/>
    </row>
    <row r="26" spans="1:3" x14ac:dyDescent="0.25">
      <c r="A26" s="46" t="s">
        <v>54</v>
      </c>
      <c r="B26" s="39">
        <f>B13+B19+B24</f>
        <v>2310000000</v>
      </c>
      <c r="C26" s="42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abSelected="1" topLeftCell="A5" workbookViewId="0">
      <selection activeCell="D12" sqref="D12"/>
    </sheetView>
  </sheetViews>
  <sheetFormatPr defaultRowHeight="15" x14ac:dyDescent="0.25"/>
  <cols>
    <col min="1" max="1" width="52.7109375" bestFit="1" customWidth="1"/>
    <col min="2" max="2" width="17.42578125" bestFit="1" customWidth="1"/>
    <col min="3" max="3" width="3.28515625" style="19" customWidth="1"/>
    <col min="4" max="4" width="17.42578125" customWidth="1"/>
    <col min="5" max="5" width="65" style="13" customWidth="1"/>
    <col min="6" max="6" width="17.42578125" bestFit="1" customWidth="1"/>
  </cols>
  <sheetData>
    <row r="1" spans="1:5" ht="21" x14ac:dyDescent="0.35">
      <c r="A1" s="43" t="s">
        <v>60</v>
      </c>
    </row>
    <row r="2" spans="1:5" x14ac:dyDescent="0.25">
      <c r="A2" s="2" t="s">
        <v>0</v>
      </c>
    </row>
    <row r="3" spans="1:5" x14ac:dyDescent="0.25">
      <c r="A3" s="2" t="s">
        <v>1</v>
      </c>
    </row>
    <row r="4" spans="1:5" x14ac:dyDescent="0.25">
      <c r="A4" s="44" t="s">
        <v>9</v>
      </c>
    </row>
    <row r="5" spans="1:5" x14ac:dyDescent="0.25">
      <c r="A5" s="16" t="s">
        <v>10</v>
      </c>
    </row>
    <row r="6" spans="1:5" x14ac:dyDescent="0.25">
      <c r="A6" s="14"/>
    </row>
    <row r="7" spans="1:5" s="13" customFormat="1" ht="30" x14ac:dyDescent="0.25">
      <c r="A7" s="30"/>
      <c r="B7" s="59" t="s">
        <v>29</v>
      </c>
      <c r="C7" s="32"/>
      <c r="D7" s="59" t="s">
        <v>27</v>
      </c>
    </row>
    <row r="8" spans="1:5" x14ac:dyDescent="0.25">
      <c r="A8" s="47" t="s">
        <v>2</v>
      </c>
    </row>
    <row r="9" spans="1:5" x14ac:dyDescent="0.25">
      <c r="A9" s="41" t="s">
        <v>8</v>
      </c>
      <c r="B9" s="4">
        <f>'Program costs'!B8</f>
        <v>100000</v>
      </c>
      <c r="C9" s="20"/>
      <c r="D9" s="33" t="s">
        <v>32</v>
      </c>
      <c r="E9" s="40" t="s">
        <v>12</v>
      </c>
    </row>
    <row r="10" spans="1:5" x14ac:dyDescent="0.25">
      <c r="A10" s="41" t="s">
        <v>7</v>
      </c>
      <c r="B10" s="34">
        <f>'Program costs'!B9</f>
        <v>0.6</v>
      </c>
      <c r="C10" s="21"/>
      <c r="D10" s="5">
        <v>0.6</v>
      </c>
      <c r="E10" s="40" t="s">
        <v>13</v>
      </c>
    </row>
    <row r="11" spans="1:5" x14ac:dyDescent="0.25">
      <c r="A11" s="41" t="s">
        <v>26</v>
      </c>
      <c r="B11" s="3">
        <v>0.05</v>
      </c>
      <c r="C11" s="22"/>
      <c r="D11" s="5">
        <v>0.01</v>
      </c>
      <c r="E11" s="40" t="s">
        <v>14</v>
      </c>
    </row>
    <row r="12" spans="1:5" x14ac:dyDescent="0.25">
      <c r="A12" s="41" t="s">
        <v>59</v>
      </c>
      <c r="B12" s="4">
        <f>B9*B10*B11</f>
        <v>3000</v>
      </c>
      <c r="C12" s="23"/>
      <c r="D12" s="4">
        <f>B9*D10*D11</f>
        <v>600</v>
      </c>
      <c r="E12" s="42" t="s">
        <v>21</v>
      </c>
    </row>
    <row r="13" spans="1:5" ht="30" x14ac:dyDescent="0.25">
      <c r="A13" s="41" t="s">
        <v>4</v>
      </c>
      <c r="B13" s="10">
        <v>0.01</v>
      </c>
      <c r="C13" s="24"/>
      <c r="D13" s="33" t="s">
        <v>32</v>
      </c>
      <c r="E13" s="40" t="s">
        <v>17</v>
      </c>
    </row>
    <row r="14" spans="1:5" x14ac:dyDescent="0.25">
      <c r="A14" s="54" t="s">
        <v>11</v>
      </c>
      <c r="B14" s="15">
        <f>B13*B12</f>
        <v>30</v>
      </c>
      <c r="C14" s="25"/>
      <c r="D14" s="15">
        <f>B13*D12</f>
        <v>6</v>
      </c>
      <c r="E14" s="42" t="s">
        <v>20</v>
      </c>
    </row>
    <row r="15" spans="1:5" x14ac:dyDescent="0.25">
      <c r="A15" s="55" t="s">
        <v>18</v>
      </c>
      <c r="B15" s="15">
        <f>B12-B14</f>
        <v>2970</v>
      </c>
      <c r="C15" s="25"/>
      <c r="D15" s="15">
        <f>D12-D14</f>
        <v>594</v>
      </c>
      <c r="E15" s="42" t="s">
        <v>19</v>
      </c>
    </row>
    <row r="16" spans="1:5" x14ac:dyDescent="0.25">
      <c r="E16" s="40"/>
    </row>
    <row r="17" spans="1:6" x14ac:dyDescent="0.25">
      <c r="A17" s="47" t="s">
        <v>24</v>
      </c>
      <c r="B17" s="8"/>
      <c r="C17" s="12"/>
      <c r="D17" s="18"/>
      <c r="E17" s="40"/>
    </row>
    <row r="18" spans="1:6" ht="30" x14ac:dyDescent="0.25">
      <c r="A18" s="56" t="s">
        <v>3</v>
      </c>
      <c r="B18" s="9">
        <v>4000000</v>
      </c>
      <c r="C18" s="26"/>
      <c r="D18" s="33" t="s">
        <v>32</v>
      </c>
      <c r="E18" s="40" t="s">
        <v>16</v>
      </c>
    </row>
    <row r="19" spans="1:6" ht="30" customHeight="1" x14ac:dyDescent="0.25">
      <c r="A19" s="57" t="s">
        <v>5</v>
      </c>
      <c r="B19" s="11">
        <v>300000</v>
      </c>
      <c r="C19" s="26"/>
      <c r="D19" s="33" t="s">
        <v>32</v>
      </c>
      <c r="E19" s="40" t="s">
        <v>15</v>
      </c>
    </row>
    <row r="20" spans="1:6" ht="30" customHeight="1" x14ac:dyDescent="0.25">
      <c r="A20" s="58" t="s">
        <v>62</v>
      </c>
      <c r="B20" s="11">
        <v>2000000</v>
      </c>
      <c r="C20" s="26"/>
      <c r="D20" s="33" t="s">
        <v>32</v>
      </c>
      <c r="E20" s="53" t="s">
        <v>31</v>
      </c>
    </row>
    <row r="21" spans="1:6" x14ac:dyDescent="0.25">
      <c r="A21" s="46" t="s">
        <v>6</v>
      </c>
      <c r="B21" s="6">
        <f>B18-B19+B20</f>
        <v>5700000</v>
      </c>
      <c r="C21" s="27"/>
      <c r="D21" s="6">
        <f>B18-B19+B20</f>
        <v>5700000</v>
      </c>
      <c r="E21" s="42" t="s">
        <v>22</v>
      </c>
    </row>
    <row r="22" spans="1:6" x14ac:dyDescent="0.25">
      <c r="A22" s="1"/>
      <c r="B22" s="1"/>
      <c r="C22" s="28"/>
      <c r="D22" s="1"/>
      <c r="E22" s="46"/>
    </row>
    <row r="23" spans="1:6" ht="30" x14ac:dyDescent="0.25">
      <c r="A23" s="1"/>
      <c r="B23" s="59" t="str">
        <f>B7</f>
        <v>Without program (no vaccination)</v>
      </c>
      <c r="C23" s="32"/>
      <c r="D23" s="31" t="str">
        <f>D7</f>
        <v>With program (vaccination)</v>
      </c>
      <c r="E23" s="40"/>
    </row>
    <row r="24" spans="1:6" x14ac:dyDescent="0.25">
      <c r="A24" s="46" t="s">
        <v>25</v>
      </c>
      <c r="B24" s="17">
        <f>B15*B21</f>
        <v>16929000000</v>
      </c>
      <c r="C24" s="29"/>
      <c r="D24" s="17">
        <f>D15*D21</f>
        <v>3385800000</v>
      </c>
      <c r="E24" s="42" t="s">
        <v>23</v>
      </c>
      <c r="F24" s="7"/>
    </row>
    <row r="25" spans="1:6" x14ac:dyDescent="0.25">
      <c r="E25" s="40"/>
    </row>
    <row r="26" spans="1:6" x14ac:dyDescent="0.25">
      <c r="A26" s="51" t="s">
        <v>30</v>
      </c>
      <c r="B26" s="17">
        <f>B24-D24</f>
        <v>13543200000</v>
      </c>
      <c r="E26" s="42" t="s">
        <v>28</v>
      </c>
    </row>
  </sheetData>
  <sheetProtection sheet="1" objects="1" scenarios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costs</vt:lpstr>
      <vt:lpstr>Benefits from vaccination 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Sergeant</dc:creator>
  <cp:lastModifiedBy>Evan Sergeant</cp:lastModifiedBy>
  <dcterms:created xsi:type="dcterms:W3CDTF">2014-05-05T00:38:07Z</dcterms:created>
  <dcterms:modified xsi:type="dcterms:W3CDTF">2014-07-14T06:51:27Z</dcterms:modified>
</cp:coreProperties>
</file>