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ThisWorkbook"/>
  <bookViews>
    <workbookView xWindow="0" yWindow="0" windowWidth="20730" windowHeight="11760"/>
  </bookViews>
  <sheets>
    <sheet name="Broiler Production" sheetId="4" r:id="rId1"/>
    <sheet name="Native Chicken production" sheetId="2" r:id="rId2"/>
    <sheet name="Economic impact of HPAI" sheetId="7" r:id="rId3"/>
  </sheets>
  <definedNames>
    <definedName name="_xlnm.Print_Area" localSheetId="1">'Native Chicken production'!$A$1:$F$45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2" l="1"/>
  <c r="B11" i="4"/>
  <c r="D10" i="7" l="1"/>
  <c r="D12" i="7"/>
  <c r="B12" i="7"/>
  <c r="B10" i="7"/>
  <c r="B11" i="2" l="1"/>
  <c r="D35" i="2"/>
  <c r="F35" i="2" s="1"/>
  <c r="D34" i="2"/>
  <c r="F34" i="2" s="1"/>
  <c r="D33" i="2"/>
  <c r="F33" i="2" s="1"/>
  <c r="F42" i="2"/>
  <c r="F41" i="2"/>
  <c r="F27" i="2"/>
  <c r="D28" i="2"/>
  <c r="F29" i="2"/>
  <c r="F21" i="4"/>
  <c r="D20" i="4"/>
  <c r="F20" i="4" s="1"/>
  <c r="D19" i="4"/>
  <c r="F19" i="4" s="1"/>
  <c r="F27" i="4"/>
  <c r="F33" i="4" s="1"/>
  <c r="D16" i="7" l="1"/>
  <c r="D18" i="7" s="1"/>
  <c r="D19" i="7" s="1"/>
  <c r="B16" i="7"/>
  <c r="B18" i="7" s="1"/>
  <c r="B19" i="7" s="1"/>
  <c r="F22" i="4"/>
  <c r="F30" i="4" s="1"/>
  <c r="F34" i="4" s="1"/>
  <c r="B18" i="2"/>
  <c r="F28" i="2" s="1"/>
  <c r="F30" i="2" s="1"/>
  <c r="F36" i="2" l="1"/>
  <c r="F35" i="4"/>
  <c r="B23" i="7" l="1"/>
  <c r="B27" i="7" s="1"/>
  <c r="D23" i="7"/>
  <c r="D27" i="7" s="1"/>
  <c r="F38" i="2"/>
  <c r="F44" i="2" s="1"/>
  <c r="F43" i="2"/>
  <c r="F45" i="2" s="1"/>
  <c r="D24" i="7" l="1"/>
  <c r="D28" i="7" s="1"/>
  <c r="D29" i="7" s="1"/>
  <c r="B24" i="7"/>
  <c r="B28" i="7" s="1"/>
  <c r="B29" i="7" s="1"/>
</calcChain>
</file>

<file path=xl/sharedStrings.xml><?xml version="1.0" encoding="utf-8"?>
<sst xmlns="http://schemas.openxmlformats.org/spreadsheetml/2006/main" count="129" uniqueCount="92">
  <si>
    <t>Total</t>
  </si>
  <si>
    <t>Inputs</t>
  </si>
  <si>
    <t>Broiler production</t>
  </si>
  <si>
    <t>Assumptions</t>
  </si>
  <si>
    <t>Background mortality rate</t>
  </si>
  <si>
    <t>Disease mortality rate</t>
  </si>
  <si>
    <t>Disease morbidity rate</t>
  </si>
  <si>
    <t>Forgone income</t>
  </si>
  <si>
    <t>Direct losses to farmer</t>
  </si>
  <si>
    <t>Production cycles per year</t>
  </si>
  <si>
    <t>Hen population/cycle</t>
  </si>
  <si>
    <t>Rooster population/cycle</t>
  </si>
  <si>
    <t>Number</t>
  </si>
  <si>
    <t>Growers /cycle</t>
  </si>
  <si>
    <t>Chicks /cycle</t>
  </si>
  <si>
    <t>Eggs hatched for live chickens per hen/year</t>
  </si>
  <si>
    <t>loss of hens</t>
  </si>
  <si>
    <t>loss of rooster</t>
  </si>
  <si>
    <t>loss of total revenue</t>
  </si>
  <si>
    <t>Native chicken production</t>
  </si>
  <si>
    <t>Products</t>
  </si>
  <si>
    <t>Eggs sold per hen/year</t>
  </si>
  <si>
    <t>Other costs</t>
  </si>
  <si>
    <t>Cost of feed</t>
  </si>
  <si>
    <t>Cost to buy chick</t>
  </si>
  <si>
    <t>Number of production cycles missed after disease outbreak</t>
  </si>
  <si>
    <t>Total production costs per broiler</t>
  </si>
  <si>
    <t>Price per unit</t>
  </si>
  <si>
    <t>Total input per broiler sold</t>
  </si>
  <si>
    <t>Number of chicks per broiler sold</t>
  </si>
  <si>
    <t>/kg</t>
  </si>
  <si>
    <t>/chick</t>
  </si>
  <si>
    <t>/broiler</t>
  </si>
  <si>
    <t>Kg of feed used for each broiler sold</t>
  </si>
  <si>
    <t>Estimated Profit</t>
  </si>
  <si>
    <t>`</t>
  </si>
  <si>
    <t>Average broilers per farm</t>
  </si>
  <si>
    <r>
      <t xml:space="preserve">Forgone income </t>
    </r>
    <r>
      <rPr>
        <i/>
        <sz val="8"/>
        <color theme="1"/>
        <rFont val="Calibri"/>
        <family val="2"/>
        <scheme val="minor"/>
      </rPr>
      <t>(profit per broiler*average broilers per farm* number of production cycles missed after disease outbreak)</t>
    </r>
  </si>
  <si>
    <t>Cost to buy replacement bird</t>
  </si>
  <si>
    <t>/bird</t>
  </si>
  <si>
    <t>/?</t>
  </si>
  <si>
    <t>Kg of feed used per year</t>
  </si>
  <si>
    <t>Eggs per hen/year</t>
  </si>
  <si>
    <t>Total input per cycle</t>
  </si>
  <si>
    <t>Replacement birds/cycle</t>
  </si>
  <si>
    <t>Replacement value</t>
  </si>
  <si>
    <t>/grower</t>
  </si>
  <si>
    <t>/egg</t>
  </si>
  <si>
    <t>Total output per cycle</t>
  </si>
  <si>
    <t>Average population/farm/cycle</t>
  </si>
  <si>
    <t>Average population/farm</t>
  </si>
  <si>
    <t>Average production/farm</t>
  </si>
  <si>
    <t>Average price per unit</t>
  </si>
  <si>
    <t>Average sale price per broiler</t>
  </si>
  <si>
    <t>Average sale price of other products per broiler</t>
  </si>
  <si>
    <t>Total average revenue per broiler</t>
  </si>
  <si>
    <r>
      <t xml:space="preserve">Average profit margin per broiler </t>
    </r>
    <r>
      <rPr>
        <i/>
        <sz val="8"/>
        <color theme="1"/>
        <rFont val="Calibri"/>
        <family val="2"/>
        <scheme val="minor"/>
      </rPr>
      <t>(total revenue - total production costs)</t>
    </r>
  </si>
  <si>
    <t>Average total economic impact of HPAI per farm</t>
  </si>
  <si>
    <r>
      <t xml:space="preserve">Direct losses </t>
    </r>
    <r>
      <rPr>
        <i/>
        <sz val="8"/>
        <color theme="1"/>
        <rFont val="Calibri"/>
        <family val="2"/>
        <scheme val="minor"/>
      </rPr>
      <t>(total revenue * average broilers per farm)</t>
    </r>
  </si>
  <si>
    <t>Average disease effects/farm</t>
  </si>
  <si>
    <t>Average Population/farm</t>
  </si>
  <si>
    <t>Total average revenue per cycle</t>
  </si>
  <si>
    <t>Average sale price per grower</t>
  </si>
  <si>
    <t>Average sale price per chick</t>
  </si>
  <si>
    <t>Average sale price per egg</t>
  </si>
  <si>
    <t xml:space="preserve"> </t>
  </si>
  <si>
    <t>Economic impact</t>
  </si>
  <si>
    <t>Average profit margin per cycle</t>
  </si>
  <si>
    <t>Area</t>
  </si>
  <si>
    <t>Native chicken farms</t>
  </si>
  <si>
    <t>Broiler farms</t>
  </si>
  <si>
    <t>Prevelance of HPAI</t>
  </si>
  <si>
    <t>Economic impacts of HPAI example</t>
  </si>
  <si>
    <t>Number of broiler farms in area</t>
  </si>
  <si>
    <t>Number of native chickens in area</t>
  </si>
  <si>
    <t>A</t>
  </si>
  <si>
    <t>Average number of broilers per farm</t>
  </si>
  <si>
    <t>Average number of birds per farm</t>
  </si>
  <si>
    <t>Infected number of farms</t>
  </si>
  <si>
    <t>Calculated number of native chicken farms</t>
  </si>
  <si>
    <t>Broiler production impact/farm</t>
  </si>
  <si>
    <t>Native chicken production impact /farm</t>
  </si>
  <si>
    <t>Annual broiler production impacts/area</t>
  </si>
  <si>
    <t>Annual native chicken impact/area</t>
  </si>
  <si>
    <t>Total annual economic impact of HPAI/area</t>
  </si>
  <si>
    <t>Economic impacts/farm</t>
  </si>
  <si>
    <t>Economic impacts/area</t>
  </si>
  <si>
    <t>B</t>
  </si>
  <si>
    <t xml:space="preserve">Change the values in the orange cells to see </t>
  </si>
  <si>
    <t>the effect on cost of disease</t>
  </si>
  <si>
    <t>Compare 2 Areas (A &amp; B) with different prevalence levels or numbers of farms or birds</t>
  </si>
  <si>
    <t xml:space="preserve">Change the values in the orange cells to seethe effect on cost of disease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</si>
</sst>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IDR]\ #,##0.00"/>
    <numFmt numFmtId="165" formatCode="0.0"/>
    <numFmt numFmtId="166" formatCode="[$IDR]\ 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7F7F7F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rgb="FF7F7F7F"/>
      </left>
      <right/>
      <top style="medium">
        <color indexed="64"/>
      </top>
      <bottom style="double">
        <color indexed="64"/>
      </bottom>
      <diagonal/>
    </border>
    <border>
      <left style="thin">
        <color rgb="FF7F7F7F"/>
      </left>
      <right/>
      <top style="thin">
        <color rgb="FF7F7F7F"/>
      </top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1"/>
      </top>
      <bottom style="dashed">
        <color rgb="FF7F7F7F"/>
      </bottom>
      <diagonal/>
    </border>
    <border>
      <left/>
      <right/>
      <top style="dashed">
        <color rgb="FF7F7F7F"/>
      </top>
      <bottom style="medium">
        <color theme="1"/>
      </bottom>
      <diagonal/>
    </border>
    <border>
      <left/>
      <right/>
      <top style="medium">
        <color theme="1"/>
      </top>
      <bottom style="double">
        <color theme="1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Protection="0">
      <alignment horizontal="center" vertical="center"/>
    </xf>
    <xf numFmtId="0" fontId="2" fillId="2" borderId="1" applyNumberFormat="0" applyProtection="0">
      <alignment horizontal="center" vertical="center"/>
    </xf>
    <xf numFmtId="0" fontId="3" fillId="3" borderId="1" applyNumberFormat="0" applyProtection="0">
      <alignment horizontal="center" vertical="center"/>
    </xf>
    <xf numFmtId="0" fontId="8" fillId="0" borderId="19" applyNumberFormat="0" applyFill="0" applyAlignment="0" applyProtection="0"/>
  </cellStyleXfs>
  <cellXfs count="90">
    <xf numFmtId="0" fontId="0" fillId="0" borderId="0" xfId="0"/>
    <xf numFmtId="0" fontId="2" fillId="2" borderId="1" xfId="2">
      <alignment horizontal="center" vertical="center"/>
    </xf>
    <xf numFmtId="0" fontId="4" fillId="0" borderId="0" xfId="0" applyFont="1"/>
    <xf numFmtId="0" fontId="0" fillId="0" borderId="0" xfId="0" applyBorder="1" applyAlignment="1">
      <alignment wrapText="1"/>
    </xf>
    <xf numFmtId="0" fontId="5" fillId="0" borderId="0" xfId="0" applyFont="1"/>
    <xf numFmtId="0" fontId="4" fillId="0" borderId="0" xfId="0" applyFont="1" applyFill="1" applyBorder="1" applyAlignment="1">
      <alignment wrapText="1"/>
    </xf>
    <xf numFmtId="0" fontId="6" fillId="0" borderId="0" xfId="0" applyFont="1"/>
    <xf numFmtId="0" fontId="3" fillId="3" borderId="1" xfId="3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wrapText="1"/>
    </xf>
    <xf numFmtId="4" fontId="0" fillId="0" borderId="0" xfId="0" applyNumberFormat="1"/>
    <xf numFmtId="0" fontId="3" fillId="3" borderId="1" xfId="3" applyNumberFormat="1" applyAlignment="1">
      <alignment horizontal="center" vertical="center"/>
    </xf>
    <xf numFmtId="0" fontId="0" fillId="0" borderId="4" xfId="0" applyBorder="1" applyAlignment="1">
      <alignment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4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6" xfId="0" applyBorder="1"/>
    <xf numFmtId="0" fontId="0" fillId="0" borderId="8" xfId="0" applyBorder="1"/>
    <xf numFmtId="0" fontId="0" fillId="0" borderId="14" xfId="0" applyBorder="1"/>
    <xf numFmtId="0" fontId="3" fillId="3" borderId="5" xfId="3" applyNumberFormat="1" applyBorder="1" applyAlignment="1">
      <alignment horizontal="center" vertical="center"/>
    </xf>
    <xf numFmtId="0" fontId="3" fillId="3" borderId="7" xfId="3" applyBorder="1" applyAlignment="1">
      <alignment horizontal="center" vertical="center"/>
    </xf>
    <xf numFmtId="0" fontId="0" fillId="0" borderId="12" xfId="0" applyBorder="1" applyAlignment="1">
      <alignment wrapText="1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/>
    <xf numFmtId="0" fontId="0" fillId="0" borderId="11" xfId="0" applyBorder="1" applyAlignment="1"/>
    <xf numFmtId="0" fontId="8" fillId="0" borderId="19" xfId="4" applyAlignment="1">
      <alignment horizontal="center"/>
    </xf>
    <xf numFmtId="165" fontId="3" fillId="3" borderId="1" xfId="3" applyNumberFormat="1">
      <alignment horizontal="center" vertical="center"/>
    </xf>
    <xf numFmtId="1" fontId="3" fillId="3" borderId="1" xfId="3" applyNumberFormat="1">
      <alignment horizontal="center" vertical="center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2" fillId="2" borderId="1" xfId="2" applyNumberFormat="1" applyAlignment="1" applyProtection="1">
      <alignment horizontal="center" vertical="center"/>
      <protection locked="0"/>
    </xf>
    <xf numFmtId="0" fontId="2" fillId="2" borderId="1" xfId="2" applyAlignment="1" applyProtection="1">
      <alignment horizontal="center" vertical="center"/>
      <protection locked="0"/>
    </xf>
    <xf numFmtId="9" fontId="2" fillId="2" borderId="1" xfId="1" applyFont="1" applyFill="1" applyBorder="1" applyAlignment="1" applyProtection="1">
      <alignment horizontal="center" vertical="center"/>
      <protection locked="0"/>
    </xf>
    <xf numFmtId="0" fontId="2" fillId="2" borderId="13" xfId="2" applyBorder="1" applyAlignment="1" applyProtection="1">
      <alignment horizontal="center" vertical="center"/>
      <protection locked="0"/>
    </xf>
    <xf numFmtId="0" fontId="2" fillId="2" borderId="1" xfId="2" applyProtection="1">
      <alignment horizontal="center" vertical="center"/>
      <protection locked="0"/>
    </xf>
    <xf numFmtId="9" fontId="2" fillId="2" borderId="1" xfId="1" applyFont="1" applyFill="1" applyBorder="1" applyProtection="1">
      <alignment horizontal="center" vertical="center"/>
      <protection locked="0"/>
    </xf>
    <xf numFmtId="9" fontId="2" fillId="2" borderId="1" xfId="2" applyNumberFormat="1" applyProtection="1">
      <alignment horizontal="center" vertical="center"/>
      <protection locked="0"/>
    </xf>
    <xf numFmtId="0" fontId="0" fillId="0" borderId="0" xfId="0" applyProtection="1">
      <protection locked="0"/>
    </xf>
    <xf numFmtId="166" fontId="8" fillId="0" borderId="19" xfId="4" applyNumberFormat="1"/>
    <xf numFmtId="166" fontId="0" fillId="0" borderId="0" xfId="0" applyNumberFormat="1"/>
    <xf numFmtId="166" fontId="3" fillId="3" borderId="20" xfId="3" applyNumberFormat="1" applyBorder="1">
      <alignment horizontal="center" vertical="center"/>
    </xf>
    <xf numFmtId="166" fontId="3" fillId="3" borderId="21" xfId="3" applyNumberFormat="1" applyBorder="1">
      <alignment horizontal="center" vertical="center"/>
    </xf>
    <xf numFmtId="166" fontId="9" fillId="0" borderId="22" xfId="0" applyNumberFormat="1" applyFont="1" applyBorder="1" applyAlignment="1">
      <alignment horizontal="center"/>
    </xf>
    <xf numFmtId="166" fontId="9" fillId="0" borderId="0" xfId="0" applyNumberFormat="1" applyFont="1" applyAlignment="1">
      <alignment horizontal="center"/>
    </xf>
    <xf numFmtId="166" fontId="3" fillId="3" borderId="9" xfId="3" applyNumberFormat="1" applyBorder="1" applyAlignment="1">
      <alignment horizontal="center" vertical="center"/>
    </xf>
    <xf numFmtId="166" fontId="3" fillId="3" borderId="11" xfId="3" applyNumberFormat="1" applyBorder="1" applyAlignment="1">
      <alignment horizontal="center" vertical="center"/>
    </xf>
    <xf numFmtId="166" fontId="3" fillId="3" borderId="12" xfId="3" applyNumberFormat="1" applyBorder="1" applyAlignment="1">
      <alignment horizontal="center" vertical="center"/>
    </xf>
    <xf numFmtId="166" fontId="3" fillId="3" borderId="4" xfId="3" applyNumberFormat="1" applyBorder="1" applyAlignment="1">
      <alignment horizontal="center" vertical="center"/>
    </xf>
    <xf numFmtId="166" fontId="3" fillId="3" borderId="18" xfId="3" applyNumberFormat="1" applyBorder="1">
      <alignment horizontal="center" vertical="center"/>
    </xf>
    <xf numFmtId="166" fontId="3" fillId="3" borderId="17" xfId="3" applyNumberFormat="1" applyBorder="1">
      <alignment horizontal="center" vertical="center"/>
    </xf>
    <xf numFmtId="166" fontId="3" fillId="3" borderId="16" xfId="3" applyNumberFormat="1" applyBorder="1" applyAlignment="1">
      <alignment horizontal="center" vertical="center"/>
    </xf>
    <xf numFmtId="166" fontId="4" fillId="0" borderId="0" xfId="0" applyNumberFormat="1" applyFont="1"/>
    <xf numFmtId="166" fontId="3" fillId="3" borderId="9" xfId="3" applyNumberFormat="1" applyBorder="1">
      <alignment horizontal="center" vertical="center"/>
    </xf>
    <xf numFmtId="166" fontId="3" fillId="3" borderId="11" xfId="3" applyNumberFormat="1" applyBorder="1">
      <alignment horizontal="center" vertical="center"/>
    </xf>
    <xf numFmtId="166" fontId="3" fillId="3" borderId="10" xfId="3" applyNumberFormat="1" applyBorder="1">
      <alignment horizontal="center" vertical="center"/>
    </xf>
    <xf numFmtId="166" fontId="3" fillId="3" borderId="4" xfId="3" applyNumberFormat="1" applyBorder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166" fontId="2" fillId="2" borderId="9" xfId="2" applyNumberFormat="1" applyBorder="1" applyAlignment="1" applyProtection="1">
      <alignment horizontal="center" vertical="center"/>
      <protection locked="0"/>
    </xf>
    <xf numFmtId="166" fontId="2" fillId="2" borderId="10" xfId="2" applyNumberFormat="1" applyBorder="1" applyAlignment="1" applyProtection="1">
      <alignment horizontal="center" vertical="center"/>
      <protection locked="0"/>
    </xf>
    <xf numFmtId="166" fontId="3" fillId="3" borderId="4" xfId="3" applyNumberFormat="1" applyBorder="1" applyAlignment="1">
      <alignment horizontal="center" vertical="center" wrapText="1"/>
    </xf>
    <xf numFmtId="166" fontId="4" fillId="0" borderId="0" xfId="0" applyNumberFormat="1" applyFont="1" applyAlignment="1">
      <alignment horizontal="center"/>
    </xf>
    <xf numFmtId="166" fontId="3" fillId="3" borderId="3" xfId="3" applyNumberFormat="1" applyBorder="1">
      <alignment horizontal="center" vertical="center"/>
    </xf>
    <xf numFmtId="166" fontId="2" fillId="2" borderId="5" xfId="2" applyNumberFormat="1" applyBorder="1" applyAlignment="1" applyProtection="1">
      <alignment horizontal="center" vertical="center"/>
      <protection locked="0"/>
    </xf>
    <xf numFmtId="166" fontId="2" fillId="2" borderId="7" xfId="2" applyNumberFormat="1" applyBorder="1" applyAlignment="1" applyProtection="1">
      <alignment horizontal="center" vertical="center"/>
      <protection locked="0"/>
    </xf>
    <xf numFmtId="166" fontId="2" fillId="2" borderId="13" xfId="2" applyNumberFormat="1" applyBorder="1" applyAlignment="1" applyProtection="1">
      <alignment horizontal="center" vertical="center"/>
      <protection locked="0"/>
    </xf>
    <xf numFmtId="166" fontId="2" fillId="2" borderId="1" xfId="2" applyNumberFormat="1" applyAlignment="1" applyProtection="1">
      <alignment horizontal="center" vertical="center"/>
      <protection locked="0"/>
    </xf>
    <xf numFmtId="0" fontId="2" fillId="2" borderId="23" xfId="2" applyBorder="1" applyProtection="1">
      <alignment horizontal="center" vertical="center"/>
      <protection locked="0"/>
    </xf>
    <xf numFmtId="0" fontId="2" fillId="2" borderId="1" xfId="2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9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left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</cellXfs>
  <cellStyles count="5">
    <cellStyle name="Calculation" xfId="3" builtinId="22" customBuiltin="1"/>
    <cellStyle name="Input" xfId="2" builtinId="20" customBuiltin="1"/>
    <cellStyle name="Linked Cell" xfId="4" builtinId="24"/>
    <cellStyle name="Normal" xfId="0" builtinId="0"/>
    <cellStyle name="Percent" xfId="1" builtinId="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7</xdr:row>
      <xdr:rowOff>190499</xdr:rowOff>
    </xdr:from>
    <xdr:to>
      <xdr:col>5</xdr:col>
      <xdr:colOff>228600</xdr:colOff>
      <xdr:row>11</xdr:row>
      <xdr:rowOff>104774</xdr:rowOff>
    </xdr:to>
    <xdr:sp macro="" textlink="">
      <xdr:nvSpPr>
        <xdr:cNvPr id="2" name="TextBox 1"/>
        <xdr:cNvSpPr txBox="1"/>
      </xdr:nvSpPr>
      <xdr:spPr>
        <a:xfrm>
          <a:off x="4276725" y="1219199"/>
          <a:ext cx="1847850" cy="676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/>
            <a:t>number</a:t>
          </a:r>
          <a:r>
            <a:rPr lang="en-AU" sz="1100" baseline="0"/>
            <a:t> of chicks </a:t>
          </a:r>
          <a:r>
            <a:rPr lang="en-AU" sz="1100"/>
            <a:t>=</a:t>
          </a:r>
          <a:r>
            <a:rPr lang="en-AU" sz="1100" baseline="0"/>
            <a:t> number of broilers sold  +</a:t>
          </a:r>
          <a:r>
            <a:rPr lang="en-AU" sz="1100"/>
            <a:t> mortality </a:t>
          </a:r>
          <a:r>
            <a:rPr lang="en-AU" sz="1100" baseline="0"/>
            <a:t> = 1 + 0.05 = 1.05 </a:t>
          </a:r>
          <a:endParaRPr lang="en-AU" sz="1100"/>
        </a:p>
      </xdr:txBody>
    </xdr:sp>
    <xdr:clientData/>
  </xdr:twoCellAnchor>
  <xdr:twoCellAnchor>
    <xdr:from>
      <xdr:col>1</xdr:col>
      <xdr:colOff>1295400</xdr:colOff>
      <xdr:row>9</xdr:row>
      <xdr:rowOff>142875</xdr:rowOff>
    </xdr:from>
    <xdr:to>
      <xdr:col>3</xdr:col>
      <xdr:colOff>66675</xdr:colOff>
      <xdr:row>10</xdr:row>
      <xdr:rowOff>123825</xdr:rowOff>
    </xdr:to>
    <xdr:cxnSp macro="">
      <xdr:nvCxnSpPr>
        <xdr:cNvPr id="4" name="Straight Arrow Connector 3"/>
        <xdr:cNvCxnSpPr/>
      </xdr:nvCxnSpPr>
      <xdr:spPr>
        <a:xfrm flipH="1">
          <a:off x="3667125" y="1552575"/>
          <a:ext cx="6096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zoomScaleNormal="100" workbookViewId="0">
      <selection activeCell="A5" sqref="A5"/>
    </sheetView>
  </sheetViews>
  <sheetFormatPr defaultRowHeight="15" outlineLevelRow="2" x14ac:dyDescent="0.25"/>
  <cols>
    <col min="1" max="1" width="41" bestFit="1" customWidth="1"/>
    <col min="2" max="5" width="12.7109375" customWidth="1"/>
    <col min="6" max="6" width="18.140625" bestFit="1" customWidth="1"/>
  </cols>
  <sheetData>
    <row r="1" spans="1:2" ht="21" x14ac:dyDescent="0.35">
      <c r="A1" s="4" t="s">
        <v>2</v>
      </c>
    </row>
    <row r="2" spans="1:2" x14ac:dyDescent="0.25">
      <c r="A2" s="1" t="s">
        <v>88</v>
      </c>
    </row>
    <row r="3" spans="1:2" x14ac:dyDescent="0.25">
      <c r="A3" s="1" t="s">
        <v>89</v>
      </c>
    </row>
    <row r="4" spans="1:2" x14ac:dyDescent="0.25">
      <c r="A4" s="2" t="s">
        <v>3</v>
      </c>
    </row>
    <row r="5" spans="1:2" x14ac:dyDescent="0.25">
      <c r="A5" s="6" t="s">
        <v>50</v>
      </c>
    </row>
    <row r="6" spans="1:2" x14ac:dyDescent="0.25">
      <c r="A6" s="10" t="s">
        <v>36</v>
      </c>
      <c r="B6" s="35">
        <v>8000</v>
      </c>
    </row>
    <row r="8" spans="1:2" x14ac:dyDescent="0.25">
      <c r="A8" s="6" t="s">
        <v>51</v>
      </c>
    </row>
    <row r="9" spans="1:2" x14ac:dyDescent="0.25">
      <c r="A9" s="10" t="s">
        <v>33</v>
      </c>
      <c r="B9" s="36">
        <v>4</v>
      </c>
    </row>
    <row r="10" spans="1:2" x14ac:dyDescent="0.25">
      <c r="A10" t="s">
        <v>4</v>
      </c>
      <c r="B10" s="37">
        <v>0.05</v>
      </c>
    </row>
    <row r="11" spans="1:2" x14ac:dyDescent="0.25">
      <c r="A11" t="s">
        <v>29</v>
      </c>
      <c r="B11" s="12">
        <f>1+B10</f>
        <v>1.05</v>
      </c>
    </row>
    <row r="13" spans="1:2" outlineLevel="1" x14ac:dyDescent="0.25">
      <c r="A13" s="6" t="s">
        <v>59</v>
      </c>
    </row>
    <row r="14" spans="1:2" outlineLevel="1" x14ac:dyDescent="0.25">
      <c r="A14" t="s">
        <v>5</v>
      </c>
      <c r="B14" s="37">
        <v>1</v>
      </c>
    </row>
    <row r="15" spans="1:2" outlineLevel="1" x14ac:dyDescent="0.25">
      <c r="A15" t="s">
        <v>6</v>
      </c>
      <c r="B15" s="36">
        <v>0</v>
      </c>
    </row>
    <row r="16" spans="1:2" ht="30" outlineLevel="2" x14ac:dyDescent="0.25">
      <c r="A16" s="10" t="s">
        <v>25</v>
      </c>
      <c r="B16" s="36">
        <v>2</v>
      </c>
    </row>
    <row r="17" spans="1:10" outlineLevel="1" x14ac:dyDescent="0.25"/>
    <row r="18" spans="1:10" x14ac:dyDescent="0.25">
      <c r="A18" s="14" t="s">
        <v>1</v>
      </c>
      <c r="B18" s="74" t="s">
        <v>52</v>
      </c>
      <c r="C18" s="74"/>
      <c r="D18" s="75" t="s">
        <v>28</v>
      </c>
      <c r="E18" s="75"/>
      <c r="F18" s="15" t="s">
        <v>0</v>
      </c>
    </row>
    <row r="19" spans="1:10" x14ac:dyDescent="0.25">
      <c r="A19" s="17" t="s">
        <v>24</v>
      </c>
      <c r="B19" s="68">
        <v>5000</v>
      </c>
      <c r="C19" s="20" t="s">
        <v>31</v>
      </c>
      <c r="D19" s="23">
        <f>1+B10</f>
        <v>1.05</v>
      </c>
      <c r="E19" s="20" t="s">
        <v>31</v>
      </c>
      <c r="F19" s="49">
        <f>B19*D19</f>
        <v>5250</v>
      </c>
    </row>
    <row r="20" spans="1:10" x14ac:dyDescent="0.25">
      <c r="A20" s="18" t="s">
        <v>23</v>
      </c>
      <c r="B20" s="69">
        <v>3500</v>
      </c>
      <c r="C20" s="21" t="s">
        <v>30</v>
      </c>
      <c r="D20" s="24">
        <f>B9</f>
        <v>4</v>
      </c>
      <c r="E20" s="21" t="s">
        <v>30</v>
      </c>
      <c r="F20" s="50">
        <f>B20*D20</f>
        <v>14000</v>
      </c>
    </row>
    <row r="21" spans="1:10" ht="15.75" thickBot="1" x14ac:dyDescent="0.3">
      <c r="A21" s="19" t="s">
        <v>22</v>
      </c>
      <c r="B21" s="70">
        <v>0</v>
      </c>
      <c r="C21" s="22" t="s">
        <v>32</v>
      </c>
      <c r="D21" s="38">
        <v>0</v>
      </c>
      <c r="E21" s="22" t="s">
        <v>32</v>
      </c>
      <c r="F21" s="51">
        <f>B21*D21</f>
        <v>0</v>
      </c>
    </row>
    <row r="22" spans="1:10" ht="15.75" thickBot="1" x14ac:dyDescent="0.3">
      <c r="A22" s="80" t="s">
        <v>26</v>
      </c>
      <c r="B22" s="80"/>
      <c r="C22" s="80"/>
      <c r="D22" s="80"/>
      <c r="E22" s="80"/>
      <c r="F22" s="52">
        <f>SUM(F19:F21)</f>
        <v>19250</v>
      </c>
    </row>
    <row r="23" spans="1:10" ht="15.75" thickTop="1" x14ac:dyDescent="0.25">
      <c r="A23" s="3"/>
      <c r="F23" s="61"/>
    </row>
    <row r="24" spans="1:10" x14ac:dyDescent="0.25">
      <c r="A24" s="5" t="s">
        <v>20</v>
      </c>
      <c r="F24" s="62" t="s">
        <v>0</v>
      </c>
    </row>
    <row r="25" spans="1:10" x14ac:dyDescent="0.25">
      <c r="A25" s="76" t="s">
        <v>53</v>
      </c>
      <c r="B25" s="76"/>
      <c r="C25" s="76"/>
      <c r="D25" s="76"/>
      <c r="E25" s="76"/>
      <c r="F25" s="63">
        <v>30000</v>
      </c>
    </row>
    <row r="26" spans="1:10" ht="15.75" thickBot="1" x14ac:dyDescent="0.3">
      <c r="A26" s="78" t="s">
        <v>54</v>
      </c>
      <c r="B26" s="78"/>
      <c r="C26" s="78"/>
      <c r="D26" s="78"/>
      <c r="E26" s="78"/>
      <c r="F26" s="64">
        <v>0</v>
      </c>
    </row>
    <row r="27" spans="1:10" ht="15.75" thickBot="1" x14ac:dyDescent="0.3">
      <c r="A27" s="80" t="s">
        <v>55</v>
      </c>
      <c r="B27" s="80"/>
      <c r="C27" s="80"/>
      <c r="D27" s="80"/>
      <c r="E27" s="80"/>
      <c r="F27" s="65">
        <f>SUM(F25:F26)</f>
        <v>30000</v>
      </c>
    </row>
    <row r="28" spans="1:10" ht="15.75" outlineLevel="1" thickTop="1" x14ac:dyDescent="0.25">
      <c r="F28" s="44"/>
    </row>
    <row r="29" spans="1:10" ht="15.75" outlineLevel="2" thickBot="1" x14ac:dyDescent="0.3">
      <c r="A29" s="2" t="s">
        <v>34</v>
      </c>
      <c r="F29" s="66" t="s">
        <v>0</v>
      </c>
    </row>
    <row r="30" spans="1:10" ht="15.75" outlineLevel="2" thickBot="1" x14ac:dyDescent="0.3">
      <c r="A30" s="79" t="s">
        <v>56</v>
      </c>
      <c r="B30" s="79"/>
      <c r="C30" s="79"/>
      <c r="D30" s="79"/>
      <c r="E30" s="79"/>
      <c r="F30" s="65">
        <f>F27-F22</f>
        <v>10750</v>
      </c>
    </row>
    <row r="31" spans="1:10" ht="15.75" thickTop="1" x14ac:dyDescent="0.25">
      <c r="F31" s="44"/>
    </row>
    <row r="32" spans="1:10" x14ac:dyDescent="0.25">
      <c r="A32" s="5" t="s">
        <v>66</v>
      </c>
      <c r="F32" s="62" t="s">
        <v>0</v>
      </c>
      <c r="J32" t="s">
        <v>35</v>
      </c>
    </row>
    <row r="33" spans="1:6" x14ac:dyDescent="0.25">
      <c r="A33" s="76" t="s">
        <v>58</v>
      </c>
      <c r="B33" s="76"/>
      <c r="C33" s="76"/>
      <c r="D33" s="76"/>
      <c r="E33" s="76"/>
      <c r="F33" s="57">
        <f>F27*B6</f>
        <v>240000000</v>
      </c>
    </row>
    <row r="34" spans="1:6" ht="15.75" outlineLevel="1" thickBot="1" x14ac:dyDescent="0.3">
      <c r="A34" s="77" t="s">
        <v>37</v>
      </c>
      <c r="B34" s="78"/>
      <c r="C34" s="78"/>
      <c r="D34" s="78"/>
      <c r="E34" s="78"/>
      <c r="F34" s="59">
        <f>F30*B6*B16</f>
        <v>172000000</v>
      </c>
    </row>
    <row r="35" spans="1:6" ht="15.75" outlineLevel="2" thickBot="1" x14ac:dyDescent="0.3">
      <c r="A35" s="79" t="s">
        <v>57</v>
      </c>
      <c r="B35" s="79"/>
      <c r="C35" s="79"/>
      <c r="D35" s="79"/>
      <c r="E35" s="79"/>
      <c r="F35" s="67">
        <f>SUM(F33:F34)</f>
        <v>412000000</v>
      </c>
    </row>
    <row r="36" spans="1:6" ht="15.75" thickTop="1" x14ac:dyDescent="0.25"/>
    <row r="41" spans="1:6" ht="15" customHeight="1" x14ac:dyDescent="0.25"/>
  </sheetData>
  <mergeCells count="10">
    <mergeCell ref="B18:C18"/>
    <mergeCell ref="D18:E18"/>
    <mergeCell ref="A33:E33"/>
    <mergeCell ref="A34:E34"/>
    <mergeCell ref="A35:E35"/>
    <mergeCell ref="A25:E25"/>
    <mergeCell ref="A26:E26"/>
    <mergeCell ref="A27:E27"/>
    <mergeCell ref="A22:E22"/>
    <mergeCell ref="A30:E30"/>
  </mergeCells>
  <pageMargins left="0.7" right="0.7" top="0.75" bottom="0.75" header="0.3" footer="0.3"/>
  <pageSetup paperSize="9" scale="9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46"/>
  <sheetViews>
    <sheetView zoomScaleNormal="100" workbookViewId="0">
      <selection activeCell="A2" sqref="A2:A3"/>
    </sheetView>
  </sheetViews>
  <sheetFormatPr defaultRowHeight="15" outlineLevelRow="2" x14ac:dyDescent="0.25"/>
  <cols>
    <col min="1" max="1" width="41" bestFit="1" customWidth="1"/>
    <col min="2" max="2" width="12.5703125" bestFit="1" customWidth="1"/>
    <col min="3" max="3" width="8.140625" bestFit="1" customWidth="1"/>
    <col min="4" max="4" width="18.28515625" bestFit="1" customWidth="1"/>
    <col min="5" max="5" width="8.140625" bestFit="1" customWidth="1"/>
    <col min="6" max="6" width="41" bestFit="1" customWidth="1"/>
    <col min="12" max="12" width="35.5703125" bestFit="1" customWidth="1"/>
    <col min="13" max="13" width="19.7109375" bestFit="1" customWidth="1"/>
    <col min="14" max="14" width="7.85546875" bestFit="1" customWidth="1"/>
    <col min="15" max="15" width="17.42578125" customWidth="1"/>
    <col min="16" max="16" width="7.85546875" bestFit="1" customWidth="1"/>
    <col min="17" max="17" width="18.140625" bestFit="1" customWidth="1"/>
  </cols>
  <sheetData>
    <row r="1" spans="1:11" ht="21" x14ac:dyDescent="0.35">
      <c r="A1" s="4" t="s">
        <v>19</v>
      </c>
    </row>
    <row r="2" spans="1:11" x14ac:dyDescent="0.25">
      <c r="A2" s="1" t="s">
        <v>88</v>
      </c>
    </row>
    <row r="3" spans="1:11" x14ac:dyDescent="0.25">
      <c r="A3" s="1" t="s">
        <v>89</v>
      </c>
    </row>
    <row r="4" spans="1:11" x14ac:dyDescent="0.25">
      <c r="A4" s="2" t="s">
        <v>3</v>
      </c>
    </row>
    <row r="5" spans="1:11" x14ac:dyDescent="0.25">
      <c r="A5" s="6" t="s">
        <v>60</v>
      </c>
      <c r="B5" t="s">
        <v>12</v>
      </c>
      <c r="D5" t="s">
        <v>45</v>
      </c>
    </row>
    <row r="6" spans="1:11" x14ac:dyDescent="0.25">
      <c r="A6" t="s">
        <v>10</v>
      </c>
      <c r="B6" s="39">
        <v>4</v>
      </c>
      <c r="D6" s="71">
        <v>75000</v>
      </c>
    </row>
    <row r="7" spans="1:11" x14ac:dyDescent="0.25">
      <c r="A7" t="s">
        <v>11</v>
      </c>
      <c r="B7" s="39">
        <v>1</v>
      </c>
      <c r="D7" s="71">
        <v>75000</v>
      </c>
    </row>
    <row r="8" spans="1:11" x14ac:dyDescent="0.25">
      <c r="A8" t="s">
        <v>13</v>
      </c>
      <c r="B8" s="39">
        <v>6</v>
      </c>
    </row>
    <row r="9" spans="1:11" x14ac:dyDescent="0.25">
      <c r="A9" t="s">
        <v>14</v>
      </c>
      <c r="B9" s="39">
        <v>5</v>
      </c>
    </row>
    <row r="10" spans="1:11" x14ac:dyDescent="0.25">
      <c r="A10" t="s">
        <v>44</v>
      </c>
      <c r="B10" s="39">
        <v>0</v>
      </c>
    </row>
    <row r="11" spans="1:11" x14ac:dyDescent="0.25">
      <c r="A11" t="s">
        <v>49</v>
      </c>
      <c r="B11" s="7">
        <f>SUM(B6:B10)</f>
        <v>16</v>
      </c>
    </row>
    <row r="13" spans="1:11" x14ac:dyDescent="0.25">
      <c r="A13" s="6" t="s">
        <v>51</v>
      </c>
    </row>
    <row r="14" spans="1:11" x14ac:dyDescent="0.25">
      <c r="A14" t="s">
        <v>9</v>
      </c>
      <c r="B14" s="39">
        <v>4</v>
      </c>
    </row>
    <row r="15" spans="1:11" x14ac:dyDescent="0.25">
      <c r="A15" s="10" t="s">
        <v>41</v>
      </c>
      <c r="B15" s="39">
        <v>0</v>
      </c>
      <c r="K15" s="11"/>
    </row>
    <row r="16" spans="1:11" x14ac:dyDescent="0.25">
      <c r="A16" t="s">
        <v>21</v>
      </c>
      <c r="B16" s="39">
        <v>35</v>
      </c>
    </row>
    <row r="17" spans="1:7" ht="30" x14ac:dyDescent="0.25">
      <c r="A17" s="10" t="s">
        <v>15</v>
      </c>
      <c r="B17" s="39">
        <v>35</v>
      </c>
      <c r="G17" t="s">
        <v>65</v>
      </c>
    </row>
    <row r="18" spans="1:7" x14ac:dyDescent="0.25">
      <c r="A18" t="s">
        <v>42</v>
      </c>
      <c r="B18" s="7">
        <f>B16+B17</f>
        <v>70</v>
      </c>
    </row>
    <row r="20" spans="1:7" x14ac:dyDescent="0.25">
      <c r="A20" s="6" t="s">
        <v>59</v>
      </c>
    </row>
    <row r="21" spans="1:7" ht="15" customHeight="1" x14ac:dyDescent="0.25">
      <c r="A21" t="s">
        <v>4</v>
      </c>
      <c r="B21" s="40">
        <v>0</v>
      </c>
    </row>
    <row r="22" spans="1:7" x14ac:dyDescent="0.25">
      <c r="A22" t="s">
        <v>5</v>
      </c>
      <c r="B22" s="40">
        <v>1</v>
      </c>
    </row>
    <row r="23" spans="1:7" x14ac:dyDescent="0.25">
      <c r="A23" t="s">
        <v>6</v>
      </c>
      <c r="B23" s="39">
        <v>0</v>
      </c>
    </row>
    <row r="24" spans="1:7" ht="30" x14ac:dyDescent="0.25">
      <c r="A24" s="10" t="s">
        <v>25</v>
      </c>
      <c r="B24" s="39">
        <v>2</v>
      </c>
    </row>
    <row r="26" spans="1:7" x14ac:dyDescent="0.25">
      <c r="A26" s="14" t="s">
        <v>1</v>
      </c>
      <c r="B26" s="84" t="s">
        <v>27</v>
      </c>
      <c r="C26" s="84"/>
      <c r="D26" s="85" t="s">
        <v>43</v>
      </c>
      <c r="E26" s="85"/>
      <c r="F26" s="15" t="s">
        <v>0</v>
      </c>
    </row>
    <row r="27" spans="1:7" x14ac:dyDescent="0.25">
      <c r="A27" s="17" t="s">
        <v>38</v>
      </c>
      <c r="B27" s="68">
        <v>0</v>
      </c>
      <c r="C27" s="20" t="s">
        <v>39</v>
      </c>
      <c r="D27" s="23">
        <f>B10</f>
        <v>0</v>
      </c>
      <c r="E27" s="20" t="s">
        <v>39</v>
      </c>
      <c r="F27" s="49">
        <f>B27*D27</f>
        <v>0</v>
      </c>
    </row>
    <row r="28" spans="1:7" x14ac:dyDescent="0.25">
      <c r="A28" s="18" t="s">
        <v>23</v>
      </c>
      <c r="B28" s="69">
        <v>3500</v>
      </c>
      <c r="C28" s="21" t="s">
        <v>30</v>
      </c>
      <c r="D28" s="24">
        <f>B15/B14</f>
        <v>0</v>
      </c>
      <c r="E28" s="21" t="s">
        <v>30</v>
      </c>
      <c r="F28" s="50">
        <f>B28*D28</f>
        <v>0</v>
      </c>
    </row>
    <row r="29" spans="1:7" ht="15.75" thickBot="1" x14ac:dyDescent="0.3">
      <c r="A29" s="19" t="s">
        <v>22</v>
      </c>
      <c r="B29" s="70">
        <v>0</v>
      </c>
      <c r="C29" s="22" t="s">
        <v>40</v>
      </c>
      <c r="D29" s="38">
        <v>0</v>
      </c>
      <c r="E29" s="22" t="s">
        <v>40</v>
      </c>
      <c r="F29" s="51">
        <f>B29*D29</f>
        <v>0</v>
      </c>
    </row>
    <row r="30" spans="1:7" ht="15.75" thickBot="1" x14ac:dyDescent="0.3">
      <c r="A30" s="80" t="s">
        <v>26</v>
      </c>
      <c r="B30" s="80"/>
      <c r="C30" s="80"/>
      <c r="D30" s="80"/>
      <c r="E30" s="80"/>
      <c r="F30" s="52">
        <f>SUM(F27:F29)</f>
        <v>0</v>
      </c>
    </row>
    <row r="31" spans="1:7" ht="15.75" thickTop="1" x14ac:dyDescent="0.25">
      <c r="A31" s="3"/>
      <c r="B31" s="8"/>
      <c r="C31" s="9"/>
      <c r="F31" s="44"/>
    </row>
    <row r="32" spans="1:7" x14ac:dyDescent="0.25">
      <c r="A32" s="5" t="s">
        <v>20</v>
      </c>
      <c r="B32" s="84" t="s">
        <v>27</v>
      </c>
      <c r="C32" s="84"/>
      <c r="D32" s="85" t="s">
        <v>48</v>
      </c>
      <c r="E32" s="85"/>
      <c r="F32" s="44" t="s">
        <v>0</v>
      </c>
    </row>
    <row r="33" spans="1:6" x14ac:dyDescent="0.25">
      <c r="A33" s="27" t="s">
        <v>62</v>
      </c>
      <c r="B33" s="68">
        <v>60000</v>
      </c>
      <c r="C33" s="27" t="s">
        <v>46</v>
      </c>
      <c r="D33" s="7">
        <f>B8</f>
        <v>6</v>
      </c>
      <c r="E33" s="27" t="s">
        <v>46</v>
      </c>
      <c r="F33" s="53">
        <f>D33*B33</f>
        <v>360000</v>
      </c>
    </row>
    <row r="34" spans="1:6" x14ac:dyDescent="0.25">
      <c r="A34" s="28" t="s">
        <v>63</v>
      </c>
      <c r="B34" s="68">
        <v>4000</v>
      </c>
      <c r="C34" s="28" t="s">
        <v>31</v>
      </c>
      <c r="D34" s="7">
        <f>B9</f>
        <v>5</v>
      </c>
      <c r="E34" s="28" t="s">
        <v>31</v>
      </c>
      <c r="F34" s="53">
        <f t="shared" ref="F34:F35" si="0">D34*B34</f>
        <v>20000</v>
      </c>
    </row>
    <row r="35" spans="1:6" ht="15.75" thickBot="1" x14ac:dyDescent="0.3">
      <c r="A35" s="25" t="s">
        <v>64</v>
      </c>
      <c r="B35" s="68">
        <v>1200</v>
      </c>
      <c r="C35" s="25" t="s">
        <v>47</v>
      </c>
      <c r="D35" s="7">
        <f>(B16/B14)*B6</f>
        <v>35</v>
      </c>
      <c r="E35" s="25" t="s">
        <v>47</v>
      </c>
      <c r="F35" s="54">
        <f t="shared" si="0"/>
        <v>42000</v>
      </c>
    </row>
    <row r="36" spans="1:6" ht="15.75" thickBot="1" x14ac:dyDescent="0.3">
      <c r="A36" s="80" t="s">
        <v>61</v>
      </c>
      <c r="B36" s="80"/>
      <c r="C36" s="80"/>
      <c r="D36" s="80"/>
      <c r="E36" s="86"/>
      <c r="F36" s="55">
        <f>SUM(F33:F35)</f>
        <v>422000</v>
      </c>
    </row>
    <row r="37" spans="1:6" ht="16.5" outlineLevel="1" thickTop="1" thickBot="1" x14ac:dyDescent="0.3">
      <c r="F37" s="44"/>
    </row>
    <row r="38" spans="1:6" ht="15.75" outlineLevel="1" thickBot="1" x14ac:dyDescent="0.3">
      <c r="A38" s="13" t="s">
        <v>67</v>
      </c>
      <c r="B38" s="26"/>
      <c r="C38" s="26"/>
      <c r="D38" s="16"/>
      <c r="E38" s="16"/>
      <c r="F38" s="55">
        <f>F36-F30</f>
        <v>422000</v>
      </c>
    </row>
    <row r="39" spans="1:6" ht="15.75" thickTop="1" x14ac:dyDescent="0.25">
      <c r="F39" s="44"/>
    </row>
    <row r="40" spans="1:6" outlineLevel="1" x14ac:dyDescent="0.25">
      <c r="A40" s="5" t="s">
        <v>66</v>
      </c>
      <c r="B40" s="2"/>
      <c r="C40" s="2"/>
      <c r="F40" s="56" t="s">
        <v>0</v>
      </c>
    </row>
    <row r="41" spans="1:6" outlineLevel="1" x14ac:dyDescent="0.25">
      <c r="A41" s="17" t="s">
        <v>8</v>
      </c>
      <c r="B41" s="81" t="s">
        <v>16</v>
      </c>
      <c r="C41" s="81"/>
      <c r="D41" s="81"/>
      <c r="E41" s="81"/>
      <c r="F41" s="57">
        <f>D6*B6</f>
        <v>300000</v>
      </c>
    </row>
    <row r="42" spans="1:6" outlineLevel="1" x14ac:dyDescent="0.25">
      <c r="A42" s="18"/>
      <c r="B42" s="82" t="s">
        <v>17</v>
      </c>
      <c r="C42" s="82"/>
      <c r="D42" s="82"/>
      <c r="E42" s="82"/>
      <c r="F42" s="58">
        <f>D7*B7</f>
        <v>75000</v>
      </c>
    </row>
    <row r="43" spans="1:6" outlineLevel="1" x14ac:dyDescent="0.25">
      <c r="A43" s="18"/>
      <c r="B43" s="82" t="s">
        <v>18</v>
      </c>
      <c r="C43" s="82"/>
      <c r="D43" s="82"/>
      <c r="E43" s="82"/>
      <c r="F43" s="58">
        <f>F36</f>
        <v>422000</v>
      </c>
    </row>
    <row r="44" spans="1:6" ht="15.75" outlineLevel="2" thickBot="1" x14ac:dyDescent="0.3">
      <c r="A44" s="83" t="s">
        <v>7</v>
      </c>
      <c r="B44" s="83"/>
      <c r="C44" s="83"/>
      <c r="D44" s="83"/>
      <c r="E44" s="83"/>
      <c r="F44" s="59">
        <f>F38*B24</f>
        <v>844000</v>
      </c>
    </row>
    <row r="45" spans="1:6" ht="15.75" outlineLevel="2" thickBot="1" x14ac:dyDescent="0.3">
      <c r="A45" s="79" t="s">
        <v>57</v>
      </c>
      <c r="B45" s="79"/>
      <c r="C45" s="79"/>
      <c r="D45" s="79"/>
      <c r="E45" s="79"/>
      <c r="F45" s="60">
        <f>SUM(F41:F44)</f>
        <v>1641000</v>
      </c>
    </row>
    <row r="46" spans="1:6" ht="15.75" thickTop="1" x14ac:dyDescent="0.25"/>
  </sheetData>
  <mergeCells count="11">
    <mergeCell ref="B26:C26"/>
    <mergeCell ref="D26:E26"/>
    <mergeCell ref="A30:E30"/>
    <mergeCell ref="B32:C32"/>
    <mergeCell ref="A36:E36"/>
    <mergeCell ref="D32:E32"/>
    <mergeCell ref="A45:E45"/>
    <mergeCell ref="B41:E41"/>
    <mergeCell ref="B42:E42"/>
    <mergeCell ref="B43:E43"/>
    <mergeCell ref="A44:E44"/>
  </mergeCells>
  <pageMargins left="0.7" right="0.7" top="0.75" bottom="0.75" header="0.3" footer="0.3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A24" sqref="A24"/>
    </sheetView>
  </sheetViews>
  <sheetFormatPr defaultRowHeight="15" x14ac:dyDescent="0.25"/>
  <cols>
    <col min="1" max="1" width="39.5703125" bestFit="1" customWidth="1"/>
    <col min="2" max="2" width="19" bestFit="1" customWidth="1"/>
    <col min="3" max="3" width="8.5703125" customWidth="1"/>
    <col min="4" max="4" width="19.7109375" bestFit="1" customWidth="1"/>
    <col min="6" max="6" width="9.28515625" customWidth="1"/>
  </cols>
  <sheetData>
    <row r="1" spans="1:4" x14ac:dyDescent="0.25">
      <c r="A1" s="2" t="s">
        <v>72</v>
      </c>
    </row>
    <row r="2" spans="1:4" ht="29.25" customHeight="1" x14ac:dyDescent="0.25">
      <c r="A2" s="73" t="s">
        <v>91</v>
      </c>
      <c r="B2" s="87" t="s">
        <v>90</v>
      </c>
      <c r="C2" s="88"/>
      <c r="D2" s="89"/>
    </row>
    <row r="3" spans="1:4" x14ac:dyDescent="0.25">
      <c r="A3" s="2" t="s">
        <v>68</v>
      </c>
      <c r="B3" s="72" t="s">
        <v>75</v>
      </c>
      <c r="C3" s="42"/>
      <c r="D3" s="72" t="s">
        <v>87</v>
      </c>
    </row>
    <row r="5" spans="1:4" x14ac:dyDescent="0.25">
      <c r="A5" s="2" t="s">
        <v>71</v>
      </c>
    </row>
    <row r="6" spans="1:4" x14ac:dyDescent="0.25">
      <c r="A6" t="s">
        <v>70</v>
      </c>
      <c r="B6" s="41">
        <v>0.01</v>
      </c>
      <c r="C6" s="42"/>
      <c r="D6" s="41">
        <v>0.01</v>
      </c>
    </row>
    <row r="7" spans="1:4" x14ac:dyDescent="0.25">
      <c r="A7" t="s">
        <v>69</v>
      </c>
      <c r="B7" s="41">
        <v>0.01</v>
      </c>
      <c r="C7" s="42"/>
      <c r="D7" s="41">
        <v>0.03</v>
      </c>
    </row>
    <row r="9" spans="1:4" x14ac:dyDescent="0.25">
      <c r="A9" s="2" t="s">
        <v>70</v>
      </c>
    </row>
    <row r="10" spans="1:4" ht="15.75" thickBot="1" x14ac:dyDescent="0.3">
      <c r="A10" t="s">
        <v>76</v>
      </c>
      <c r="B10" s="29">
        <f>'Broiler Production'!B6</f>
        <v>8000</v>
      </c>
      <c r="D10" s="29">
        <f>'Broiler Production'!B6</f>
        <v>8000</v>
      </c>
    </row>
    <row r="11" spans="1:4" ht="15.75" thickTop="1" x14ac:dyDescent="0.25">
      <c r="A11" t="s">
        <v>73</v>
      </c>
      <c r="B11" s="39">
        <v>330</v>
      </c>
      <c r="C11" s="42"/>
      <c r="D11" s="39">
        <v>331</v>
      </c>
    </row>
    <row r="12" spans="1:4" x14ac:dyDescent="0.25">
      <c r="A12" t="s">
        <v>78</v>
      </c>
      <c r="B12" s="30">
        <f>B6*B11</f>
        <v>3.3000000000000003</v>
      </c>
      <c r="D12" s="30">
        <f>D6*D11</f>
        <v>3.31</v>
      </c>
    </row>
    <row r="15" spans="1:4" x14ac:dyDescent="0.25">
      <c r="A15" s="2" t="s">
        <v>69</v>
      </c>
    </row>
    <row r="16" spans="1:4" ht="15.75" thickBot="1" x14ac:dyDescent="0.3">
      <c r="A16" t="s">
        <v>77</v>
      </c>
      <c r="B16" s="29">
        <f>'Native Chicken production'!B11</f>
        <v>16</v>
      </c>
      <c r="D16" s="29">
        <f>'Native Chicken production'!B11</f>
        <v>16</v>
      </c>
    </row>
    <row r="17" spans="1:4" ht="15.75" thickTop="1" x14ac:dyDescent="0.25">
      <c r="A17" t="s">
        <v>74</v>
      </c>
      <c r="B17" s="39">
        <v>1599240</v>
      </c>
      <c r="C17" s="42"/>
      <c r="D17" s="39">
        <v>1599241</v>
      </c>
    </row>
    <row r="18" spans="1:4" x14ac:dyDescent="0.25">
      <c r="A18" t="s">
        <v>79</v>
      </c>
      <c r="B18" s="31">
        <f>B17/B16</f>
        <v>99952.5</v>
      </c>
      <c r="D18" s="31">
        <f>D17/D16</f>
        <v>99952.5625</v>
      </c>
    </row>
    <row r="19" spans="1:4" x14ac:dyDescent="0.25">
      <c r="A19" t="s">
        <v>78</v>
      </c>
      <c r="B19" s="30">
        <f>B18*B7</f>
        <v>999.52499999999998</v>
      </c>
      <c r="D19" s="30">
        <f>D18*D7</f>
        <v>2998.5768749999997</v>
      </c>
    </row>
    <row r="22" spans="1:4" x14ac:dyDescent="0.25">
      <c r="A22" s="2" t="s">
        <v>85</v>
      </c>
    </row>
    <row r="23" spans="1:4" ht="15.75" thickBot="1" x14ac:dyDescent="0.3">
      <c r="A23" t="s">
        <v>80</v>
      </c>
      <c r="B23" s="43">
        <f>'Broiler Production'!F35</f>
        <v>412000000</v>
      </c>
      <c r="C23" s="44"/>
      <c r="D23" s="43">
        <f>'Broiler Production'!F35</f>
        <v>412000000</v>
      </c>
    </row>
    <row r="24" spans="1:4" ht="16.5" thickTop="1" thickBot="1" x14ac:dyDescent="0.3">
      <c r="A24" t="s">
        <v>81</v>
      </c>
      <c r="B24" s="43">
        <f>'Native Chicken production'!F45</f>
        <v>1641000</v>
      </c>
      <c r="C24" s="44"/>
      <c r="D24" s="43">
        <f>'Native Chicken production'!F45</f>
        <v>1641000</v>
      </c>
    </row>
    <row r="25" spans="1:4" ht="15.75" thickTop="1" x14ac:dyDescent="0.25">
      <c r="B25" s="44"/>
      <c r="C25" s="44"/>
      <c r="D25" s="44"/>
    </row>
    <row r="26" spans="1:4" x14ac:dyDescent="0.25">
      <c r="A26" s="2" t="s">
        <v>86</v>
      </c>
      <c r="B26" s="44"/>
      <c r="C26" s="44"/>
      <c r="D26" s="44"/>
    </row>
    <row r="27" spans="1:4" x14ac:dyDescent="0.25">
      <c r="A27" s="32" t="s">
        <v>82</v>
      </c>
      <c r="B27" s="45">
        <f>B23*B12</f>
        <v>1359600000</v>
      </c>
      <c r="C27" s="44"/>
      <c r="D27" s="45">
        <f>D23*D12</f>
        <v>1363720000</v>
      </c>
    </row>
    <row r="28" spans="1:4" ht="15.75" thickBot="1" x14ac:dyDescent="0.3">
      <c r="A28" s="33" t="s">
        <v>83</v>
      </c>
      <c r="B28" s="46">
        <f>B24*B19</f>
        <v>1640220525</v>
      </c>
      <c r="C28" s="44"/>
      <c r="D28" s="46">
        <f>D24*D19</f>
        <v>4920664651.875</v>
      </c>
    </row>
    <row r="29" spans="1:4" ht="15.75" thickBot="1" x14ac:dyDescent="0.3">
      <c r="A29" s="34" t="s">
        <v>84</v>
      </c>
      <c r="B29" s="47">
        <f>B28+B27</f>
        <v>2999820525</v>
      </c>
      <c r="C29" s="48"/>
      <c r="D29" s="47">
        <f>D28+D27</f>
        <v>6284384651.875</v>
      </c>
    </row>
    <row r="30" spans="1:4" ht="15.75" thickTop="1" x14ac:dyDescent="0.25"/>
  </sheetData>
  <mergeCells count="1">
    <mergeCell ref="B2:D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Broiler Production</vt:lpstr>
      <vt:lpstr>Native Chicken production</vt:lpstr>
      <vt:lpstr>Economic impact of HPAI</vt:lpstr>
      <vt:lpstr>'Native Chicken production'!Print_Area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Way</dc:creator>
  <cp:lastModifiedBy>Evan Sergeant</cp:lastModifiedBy>
  <cp:lastPrinted>2014-01-28T23:19:17Z</cp:lastPrinted>
  <dcterms:created xsi:type="dcterms:W3CDTF">2014-01-24T00:15:16Z</dcterms:created>
  <dcterms:modified xsi:type="dcterms:W3CDTF">2014-05-19T03:36:58Z</dcterms:modified>
</cp:coreProperties>
</file>